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2"/>
  </bookViews>
  <sheets>
    <sheet name="พลังงานที่ประหยัดได้" sheetId="1" r:id="rId1"/>
    <sheet name="พลังงานที่ประหยัดในหนึ่งปี" sheetId="2" r:id="rId2"/>
    <sheet name="ค่าไฟฟ้าประหยัดได้ต่อปี" sheetId="3" r:id="rId3"/>
  </sheets>
  <definedNames/>
  <calcPr fullCalcOnLoad="1"/>
</workbook>
</file>

<file path=xl/sharedStrings.xml><?xml version="1.0" encoding="utf-8"?>
<sst xmlns="http://schemas.openxmlformats.org/spreadsheetml/2006/main" count="139" uniqueCount="95">
  <si>
    <t>1.พลังงานที่ประหยัดได้เมื่อเปลี่ยนจากหลอดแบบเดิมมาเป็นหลอด LED</t>
  </si>
  <si>
    <t>หลอดไฟเดิมกำลังวัตต์</t>
  </si>
  <si>
    <t>บัลลาสต์กำลังวัตต์</t>
  </si>
  <si>
    <t>W</t>
  </si>
  <si>
    <t>หลอด LED กำลังวัต์</t>
  </si>
  <si>
    <t>จำนวนหลอดไฟที่ต้องการเปลี่ยน</t>
  </si>
  <si>
    <t>พลังงานที่ประหยัด</t>
  </si>
  <si>
    <t>ประหยัดพลังงานต่อหลอด</t>
  </si>
  <si>
    <t>2.พลังงานที่ประหยัดได้ในหนึ่งปี</t>
  </si>
  <si>
    <t>จำนวนชั่วโมงที่ใช้งานต่อวัน</t>
  </si>
  <si>
    <t>จำนวนวันที่ใช้งานในหนึ่งสัปดาห์</t>
  </si>
  <si>
    <t>จำนวนสัปดาห์ที่ใช้งานในหนึ่งปี</t>
  </si>
  <si>
    <t>ประหยัดพลังงานได้</t>
  </si>
  <si>
    <t>ชั่วโมง</t>
  </si>
  <si>
    <t>สัปดาห์</t>
  </si>
  <si>
    <t>วัน</t>
  </si>
  <si>
    <t>3.ค่าไฟฟ้าที่คุณประหยัดได้ต่อปี</t>
  </si>
  <si>
    <t>พลังงานที่ประหยัดต่อปี</t>
  </si>
  <si>
    <t>ค่าไฟฟ้าต่อหน่วย</t>
  </si>
  <si>
    <t>kwh/ปี</t>
  </si>
  <si>
    <t>฿/kwh</t>
  </si>
  <si>
    <t>ประหยัดค่าไฟฟ้าได้ต่อปี</t>
  </si>
  <si>
    <t>บาท</t>
  </si>
  <si>
    <t>kW</t>
  </si>
  <si>
    <t>kWh</t>
  </si>
  <si>
    <t xml:space="preserve">ฐานข้อมูลการคำนวณ ค่าพลังงาน / ทดสอบจริง จากโรงงานอุตสาหกรรม </t>
  </si>
  <si>
    <t>36 W</t>
  </si>
  <si>
    <t>บัลลาสต์</t>
  </si>
  <si>
    <t>12W</t>
  </si>
  <si>
    <t>1  LED T8 แบบ ยาว</t>
  </si>
  <si>
    <t>18W</t>
  </si>
  <si>
    <t>18 W</t>
  </si>
  <si>
    <t>10W</t>
  </si>
  <si>
    <t>2  LED T8 แบบ สั้น</t>
  </si>
  <si>
    <t>28 W</t>
  </si>
  <si>
    <t xml:space="preserve">  4W</t>
  </si>
  <si>
    <t>3  LED T8 แบบ ยาว</t>
  </si>
  <si>
    <t>400 W</t>
  </si>
  <si>
    <t>80W</t>
  </si>
  <si>
    <t xml:space="preserve">4  LED HIGH BAY </t>
  </si>
  <si>
    <t>120W</t>
  </si>
  <si>
    <t>250 W</t>
  </si>
  <si>
    <t>50W</t>
  </si>
  <si>
    <t xml:space="preserve">5  LED HIGH BAY   </t>
  </si>
  <si>
    <t xml:space="preserve">6  LED SPOT LIGHT </t>
  </si>
  <si>
    <t>150W</t>
  </si>
  <si>
    <t xml:space="preserve">7  LED SPOT LIGHT </t>
  </si>
  <si>
    <t>8  LED STREET LIGHT</t>
  </si>
  <si>
    <t>250W</t>
  </si>
  <si>
    <t xml:space="preserve">9  LED STREET LIGHT  </t>
  </si>
  <si>
    <t>60W</t>
  </si>
  <si>
    <t>14 W</t>
  </si>
  <si>
    <t xml:space="preserve"> 0W</t>
  </si>
  <si>
    <t xml:space="preserve">10  LED BULB E27 </t>
  </si>
  <si>
    <t>7W</t>
  </si>
  <si>
    <t>ฐานข้อมูลการคำนวณ ชั่วโมง ในการทำงาน</t>
  </si>
  <si>
    <t>ชั่วโมงทำงาน</t>
  </si>
  <si>
    <t>แบบ 24 ชม.</t>
  </si>
  <si>
    <t xml:space="preserve"> </t>
  </si>
  <si>
    <t>แบบ 12 ชม.</t>
  </si>
  <si>
    <t>แบบ   8 ชม.</t>
  </si>
  <si>
    <t>ฐานข้อมูลการคำนวณ ค่าไฟฟ้าเฉลี่ย ต่อหน่วย</t>
  </si>
  <si>
    <t xml:space="preserve">ค่าไฟฟ้า ช่วง On  Peak ตั้งแต่ 9.00 น.  - 21.59 น. </t>
  </si>
  <si>
    <t>หน่วยละ</t>
  </si>
  <si>
    <t>ค่าไฟฟ้ารวม Ft</t>
  </si>
  <si>
    <t xml:space="preserve">ค่าไฟฟ้า ช่วง Off Peak ตั้งแต่ 22.00 น. - 08.59 น. </t>
  </si>
  <si>
    <t>เฉลี่ยค่าไฟฟ้า แบบ เปิด 24 ชม.</t>
  </si>
  <si>
    <t>บาท/หน่วย</t>
  </si>
  <si>
    <t>1 ทำงานแบบ 7 วัน ไม่มีวันหยุด</t>
  </si>
  <si>
    <t>2 ทำงานแบบ 6 วัน หยุด อาทิตย์</t>
  </si>
  <si>
    <t>3 ทำงานแบบ 5 วัน หยุด เสาร์-อาทิตย์</t>
  </si>
  <si>
    <t>ประหยัดค่าไฟฟ้า Vat 7%</t>
  </si>
  <si>
    <t>สรุปผลการประหยัดค่าไฟ</t>
  </si>
  <si>
    <t>สรุปผลการประหยัดพลังงาน</t>
  </si>
  <si>
    <t>1 ฟลูออเรสเซนต์ T8 แบบ ยาว</t>
  </si>
  <si>
    <t>2 ฟลูออเรสเซนต์ T8 แบบ สั้น</t>
  </si>
  <si>
    <t>3 ฟลูออเรสเซนต์ T5 แบบ ยาว</t>
  </si>
  <si>
    <t xml:space="preserve">4 โคม High bay เมทัลฮาไลด์ </t>
  </si>
  <si>
    <t xml:space="preserve">5 โคม High bay เมทัลฮาไลด์ </t>
  </si>
  <si>
    <t>6 โคม Spot Light HPS</t>
  </si>
  <si>
    <t>7 โคม Spot Light HPS</t>
  </si>
  <si>
    <t>8 โคม Street Light เมทัลฮาไลด์</t>
  </si>
  <si>
    <t>9 โคม Street Light เมทัลฮาไลด์</t>
  </si>
  <si>
    <t>10 หลอดคอมแพ็ค ตะเกียบ</t>
  </si>
  <si>
    <t>กรุณาเติมตัวเลขเฉพาะช่องสีขาวเท่านั้น</t>
  </si>
  <si>
    <t>สอบถามเพิ่มเติม ได้ที่ www.Rawee-Lighting.com</t>
  </si>
  <si>
    <t>หลอด</t>
  </si>
  <si>
    <t>สรุปผลจุดคุ้มทุน</t>
  </si>
  <si>
    <t>ต้นทุนค่าโคมไฟ</t>
  </si>
  <si>
    <t>ปี</t>
  </si>
  <si>
    <t>ระยะเวลารับประกันโคมไฟ</t>
  </si>
  <si>
    <t>ประหยัดค่าไฟได้ทั้งหมด</t>
  </si>
  <si>
    <t>ROI (Return of Investment)</t>
  </si>
  <si>
    <t>%</t>
  </si>
  <si>
    <t>ค่า Ft ปัจจุบัน 1.54 B/Kwh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</si>
</sst>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"/>
    <numFmt numFmtId="169" formatCode="_-* #,##0.0_-;\-* #,##0.0_-;_-* &quot;-&quot;??_-;_-@_-"/>
    <numFmt numFmtId="170" formatCode="0.0000"/>
    <numFmt numFmtId="171" formatCode="_-* #,##0.000_-;\-* #,##0.000_-;_-* &quot;-&quot;??_-;_-@_-"/>
    <numFmt numFmtId="172" formatCode="_-* #,##0_-;\-* #,##0_-;_-* &quot;-&quot;??_-;_-@_-"/>
    <numFmt numFmtId="173" formatCode="0.000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6"/>
      <color indexed="9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sz val="16"/>
      <color theme="0"/>
      <name val="Calibri"/>
      <family val="2"/>
    </font>
    <font>
      <sz val="14"/>
      <color theme="0"/>
      <name val="Calibri"/>
      <family val="2"/>
    </font>
    <font>
      <b/>
      <sz val="14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5" borderId="10" xfId="0" applyFill="1" applyBorder="1" applyAlignment="1" applyProtection="1">
      <alignment vertic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33" borderId="20" xfId="0" applyFill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21" xfId="0" applyFill="1" applyBorder="1" applyAlignment="1">
      <alignment/>
    </xf>
    <xf numFmtId="0" fontId="0" fillId="0" borderId="11" xfId="0" applyBorder="1" applyAlignment="1">
      <alignment/>
    </xf>
    <xf numFmtId="0" fontId="0" fillId="33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170" fontId="44" fillId="0" borderId="24" xfId="0" applyNumberFormat="1" applyFont="1" applyBorder="1" applyAlignment="1">
      <alignment horizontal="center"/>
    </xf>
    <xf numFmtId="170" fontId="45" fillId="33" borderId="10" xfId="0" applyNumberFormat="1" applyFont="1" applyFill="1" applyBorder="1" applyAlignment="1">
      <alignment horizontal="center"/>
    </xf>
    <xf numFmtId="0" fontId="44" fillId="0" borderId="24" xfId="0" applyFont="1" applyBorder="1" applyAlignment="1">
      <alignment/>
    </xf>
    <xf numFmtId="0" fontId="44" fillId="0" borderId="18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 vertical="center"/>
    </xf>
    <xf numFmtId="0" fontId="0" fillId="34" borderId="14" xfId="0" applyFill="1" applyBorder="1" applyAlignment="1">
      <alignment/>
    </xf>
    <xf numFmtId="2" fontId="0" fillId="34" borderId="0" xfId="0" applyNumberForma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>
      <alignment/>
    </xf>
    <xf numFmtId="0" fontId="0" fillId="0" borderId="15" xfId="0" applyBorder="1" applyAlignment="1">
      <alignment horizontal="center"/>
    </xf>
    <xf numFmtId="43" fontId="0" fillId="33" borderId="10" xfId="42" applyNumberFormat="1" applyFont="1" applyFill="1" applyBorder="1" applyAlignment="1">
      <alignment horizontal="center" vertical="center"/>
    </xf>
    <xf numFmtId="43" fontId="0" fillId="33" borderId="10" xfId="42" applyFon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43" fontId="42" fillId="33" borderId="10" xfId="42" applyFont="1" applyFill="1" applyBorder="1" applyAlignment="1">
      <alignment horizontal="center" vertical="center"/>
    </xf>
    <xf numFmtId="0" fontId="31" fillId="36" borderId="20" xfId="0" applyFont="1" applyFill="1" applyBorder="1" applyAlignment="1">
      <alignment vertical="center"/>
    </xf>
    <xf numFmtId="0" fontId="0" fillId="35" borderId="10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43" fontId="42" fillId="33" borderId="10" xfId="42" applyNumberFormat="1" applyFont="1" applyFill="1" applyBorder="1" applyAlignment="1">
      <alignment horizontal="center" vertical="center"/>
    </xf>
    <xf numFmtId="0" fontId="31" fillId="36" borderId="24" xfId="0" applyFont="1" applyFill="1" applyBorder="1" applyAlignment="1">
      <alignment horizontal="left" vertical="center"/>
    </xf>
    <xf numFmtId="0" fontId="28" fillId="36" borderId="19" xfId="0" applyFont="1" applyFill="1" applyBorder="1" applyAlignment="1">
      <alignment/>
    </xf>
    <xf numFmtId="0" fontId="0" fillId="34" borderId="21" xfId="0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5" borderId="21" xfId="0" applyFill="1" applyBorder="1" applyAlignment="1">
      <alignment horizontal="left" vertical="center"/>
    </xf>
    <xf numFmtId="0" fontId="0" fillId="33" borderId="10" xfId="0" applyFill="1" applyBorder="1" applyAlignment="1" applyProtection="1">
      <alignment horizontal="center" vertical="center"/>
      <protection/>
    </xf>
    <xf numFmtId="43" fontId="0" fillId="33" borderId="10" xfId="42" applyNumberFormat="1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center" vertical="center"/>
      <protection/>
    </xf>
    <xf numFmtId="0" fontId="0" fillId="35" borderId="21" xfId="0" applyFill="1" applyBorder="1" applyAlignment="1" applyProtection="1">
      <alignment horizontal="left" vertical="center"/>
      <protection/>
    </xf>
    <xf numFmtId="0" fontId="0" fillId="35" borderId="10" xfId="0" applyFill="1" applyBorder="1" applyAlignment="1" applyProtection="1">
      <alignment horizontal="left" vertical="center"/>
      <protection/>
    </xf>
    <xf numFmtId="0" fontId="0" fillId="35" borderId="10" xfId="0" applyFill="1" applyBorder="1" applyAlignment="1" applyProtection="1">
      <alignment vertical="center"/>
      <protection/>
    </xf>
    <xf numFmtId="0" fontId="21" fillId="34" borderId="21" xfId="0" applyFont="1" applyFill="1" applyBorder="1" applyAlignment="1" applyProtection="1">
      <alignment horizontal="center" vertical="center"/>
      <protection locked="0"/>
    </xf>
    <xf numFmtId="0" fontId="21" fillId="34" borderId="10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center"/>
      <protection/>
    </xf>
    <xf numFmtId="0" fontId="31" fillId="36" borderId="10" xfId="0" applyFont="1" applyFill="1" applyBorder="1" applyAlignment="1" applyProtection="1">
      <alignment horizontal="left" vertical="center"/>
      <protection/>
    </xf>
    <xf numFmtId="0" fontId="31" fillId="36" borderId="10" xfId="0" applyFont="1" applyFill="1" applyBorder="1" applyAlignment="1" applyProtection="1">
      <alignment/>
      <protection/>
    </xf>
    <xf numFmtId="0" fontId="44" fillId="37" borderId="10" xfId="0" applyFont="1" applyFill="1" applyBorder="1" applyAlignment="1" applyProtection="1">
      <alignment horizontal="center"/>
      <protection/>
    </xf>
    <xf numFmtId="0" fontId="44" fillId="17" borderId="10" xfId="0" applyFont="1" applyFill="1" applyBorder="1" applyAlignment="1" applyProtection="1">
      <alignment horizontal="left"/>
      <protection/>
    </xf>
    <xf numFmtId="0" fontId="44" fillId="19" borderId="10" xfId="0" applyFont="1" applyFill="1" applyBorder="1" applyAlignment="1" applyProtection="1">
      <alignment horizontal="left"/>
      <protection/>
    </xf>
    <xf numFmtId="0" fontId="44" fillId="38" borderId="10" xfId="0" applyFont="1" applyFill="1" applyBorder="1" applyAlignment="1" applyProtection="1">
      <alignment/>
      <protection/>
    </xf>
    <xf numFmtId="0" fontId="42" fillId="2" borderId="10" xfId="0" applyFont="1" applyFill="1" applyBorder="1" applyAlignment="1">
      <alignment vertical="center"/>
    </xf>
    <xf numFmtId="173" fontId="21" fillId="34" borderId="10" xfId="0" applyNumberFormat="1" applyFont="1" applyFill="1" applyBorder="1" applyAlignment="1" applyProtection="1">
      <alignment horizontal="center" vertical="center"/>
      <protection locked="0"/>
    </xf>
    <xf numFmtId="0" fontId="43" fillId="0" borderId="14" xfId="0" applyFont="1" applyBorder="1" applyAlignment="1" applyProtection="1">
      <alignment/>
      <protection/>
    </xf>
    <xf numFmtId="0" fontId="43" fillId="0" borderId="14" xfId="0" applyFont="1" applyBorder="1" applyAlignment="1">
      <alignment/>
    </xf>
    <xf numFmtId="0" fontId="43" fillId="0" borderId="0" xfId="0" applyFont="1" applyBorder="1" applyAlignment="1" applyProtection="1">
      <alignment/>
      <protection/>
    </xf>
    <xf numFmtId="0" fontId="43" fillId="0" borderId="0" xfId="0" applyFont="1" applyBorder="1" applyAlignment="1">
      <alignment/>
    </xf>
    <xf numFmtId="172" fontId="21" fillId="34" borderId="10" xfId="42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43" fontId="42" fillId="0" borderId="0" xfId="42" applyFont="1" applyFill="1" applyBorder="1" applyAlignment="1">
      <alignment horizontal="center" vertical="center"/>
    </xf>
    <xf numFmtId="43" fontId="46" fillId="33" borderId="10" xfId="42" applyFont="1" applyFill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7" fillId="2" borderId="10" xfId="0" applyFont="1" applyFill="1" applyBorder="1" applyAlignment="1">
      <alignment vertical="center"/>
    </xf>
    <xf numFmtId="43" fontId="42" fillId="34" borderId="10" xfId="42" applyFont="1" applyFill="1" applyBorder="1" applyAlignment="1">
      <alignment horizontal="center" vertical="center"/>
    </xf>
    <xf numFmtId="0" fontId="48" fillId="39" borderId="24" xfId="0" applyFont="1" applyFill="1" applyBorder="1" applyAlignment="1" applyProtection="1">
      <alignment horizontal="center"/>
      <protection/>
    </xf>
    <xf numFmtId="0" fontId="48" fillId="39" borderId="18" xfId="0" applyFont="1" applyFill="1" applyBorder="1" applyAlignment="1" applyProtection="1">
      <alignment horizontal="center"/>
      <protection/>
    </xf>
    <xf numFmtId="0" fontId="48" fillId="39" borderId="19" xfId="0" applyFont="1" applyFill="1" applyBorder="1" applyAlignment="1" applyProtection="1">
      <alignment horizontal="center"/>
      <protection/>
    </xf>
    <xf numFmtId="0" fontId="44" fillId="40" borderId="24" xfId="0" applyFont="1" applyFill="1" applyBorder="1" applyAlignment="1" applyProtection="1">
      <alignment horizontal="left"/>
      <protection/>
    </xf>
    <xf numFmtId="0" fontId="44" fillId="40" borderId="19" xfId="0" applyFont="1" applyFill="1" applyBorder="1" applyAlignment="1" applyProtection="1">
      <alignment horizontal="left"/>
      <protection/>
    </xf>
    <xf numFmtId="0" fontId="44" fillId="33" borderId="24" xfId="0" applyFont="1" applyFill="1" applyBorder="1" applyAlignment="1" applyProtection="1">
      <alignment horizontal="left"/>
      <protection/>
    </xf>
    <xf numFmtId="0" fontId="44" fillId="33" borderId="19" xfId="0" applyFont="1" applyFill="1" applyBorder="1" applyAlignment="1" applyProtection="1">
      <alignment horizontal="left"/>
      <protection/>
    </xf>
    <xf numFmtId="0" fontId="49" fillId="39" borderId="23" xfId="0" applyFont="1" applyFill="1" applyBorder="1" applyAlignment="1">
      <alignment horizontal="center"/>
    </xf>
    <xf numFmtId="0" fontId="49" fillId="39" borderId="11" xfId="0" applyFont="1" applyFill="1" applyBorder="1" applyAlignment="1">
      <alignment horizontal="center"/>
    </xf>
    <xf numFmtId="0" fontId="49" fillId="39" borderId="12" xfId="0" applyFont="1" applyFill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50" fillId="39" borderId="24" xfId="0" applyFont="1" applyFill="1" applyBorder="1" applyAlignment="1">
      <alignment horizontal="center"/>
    </xf>
    <xf numFmtId="0" fontId="50" fillId="39" borderId="18" xfId="0" applyFont="1" applyFill="1" applyBorder="1" applyAlignment="1">
      <alignment horizontal="center"/>
    </xf>
    <xf numFmtId="0" fontId="50" fillId="39" borderId="1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3614;&#3621;&#3633;&#3591;&#3591;&#3634;&#3609;&#3607;&#3637;&#3656;&#3611;&#3619;&#3632;&#3627;&#3618;&#3633;&#3604;&#3651;&#3609;&#3627;&#3609;&#3638;&#3656;&#3591;&#3611;&#3637;!A1" /><Relationship Id="rId2" Type="http://schemas.openxmlformats.org/officeDocument/2006/relationships/hyperlink" Target="#&#3648;&#3617;&#3609;&#3641;&#3627;&#3621;&#3633;&#3585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588;&#3656;&#3634;&#3652;&#3615;&#3615;&#3657;&#3634;&#3611;&#3619;&#3632;&#3627;&#3618;&#3633;&#3604;&#3652;&#3604;&#3657;&#3605;&#3656;&#3629;&#3611;&#3637;!A1" /><Relationship Id="rId2" Type="http://schemas.openxmlformats.org/officeDocument/2006/relationships/hyperlink" Target="#&#3614;&#3621;&#3633;&#3591;&#3591;&#3634;&#3609;&#3607;&#3637;&#3656;&#3611;&#3619;&#3632;&#3627;&#3618;&#3633;&#3604;&#3652;&#3604;&#3657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3588;&#3656;&#3634;&#3652;&#3615;&#3615;&#3657;&#3634;&#3592;&#3634;&#3585;&#3629;&#3634;&#3618;&#3640;&#3585;&#3634;&#3619;&#3651;&#3594;&#3657;&#3591;&#3634;&#3609;!A1" /><Relationship Id="rId2" Type="http://schemas.openxmlformats.org/officeDocument/2006/relationships/hyperlink" Target="#&#3614;&#3621;&#3633;&#3591;&#3591;&#3634;&#3609;&#3607;&#3637;&#3656;&#3611;&#3619;&#3632;&#3627;&#3618;&#3633;&#3604;&#3651;&#3609;&#3627;&#3609;&#3638;&#3656;&#3591;&#3611;&#3637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57150</xdr:rowOff>
    </xdr:from>
    <xdr:to>
      <xdr:col>7</xdr:col>
      <xdr:colOff>19050</xdr:colOff>
      <xdr:row>9</xdr:row>
      <xdr:rowOff>161925</xdr:rowOff>
    </xdr:to>
    <xdr:sp>
      <xdr:nvSpPr>
        <xdr:cNvPr id="1" name="Rounded Rectangle 1">
          <a:hlinkClick r:id="rId1"/>
        </xdr:cNvPr>
        <xdr:cNvSpPr>
          <a:spLocks/>
        </xdr:cNvSpPr>
      </xdr:nvSpPr>
      <xdr:spPr>
        <a:xfrm>
          <a:off x="5953125" y="2514600"/>
          <a:ext cx="847725" cy="295275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ถัดไป</a:t>
          </a:r>
        </a:p>
      </xdr:txBody>
    </xdr:sp>
    <xdr:clientData/>
  </xdr:twoCellAnchor>
  <xdr:twoCellAnchor>
    <xdr:from>
      <xdr:col>5</xdr:col>
      <xdr:colOff>552450</xdr:colOff>
      <xdr:row>8</xdr:row>
      <xdr:rowOff>57150</xdr:rowOff>
    </xdr:from>
    <xdr:to>
      <xdr:col>5</xdr:col>
      <xdr:colOff>1228725</xdr:colOff>
      <xdr:row>9</xdr:row>
      <xdr:rowOff>161925</xdr:rowOff>
    </xdr:to>
    <xdr:sp>
      <xdr:nvSpPr>
        <xdr:cNvPr id="2" name="Rounded Rectangle 4">
          <a:hlinkClick r:id="rId2"/>
        </xdr:cNvPr>
        <xdr:cNvSpPr>
          <a:spLocks/>
        </xdr:cNvSpPr>
      </xdr:nvSpPr>
      <xdr:spPr>
        <a:xfrm>
          <a:off x="4972050" y="2514600"/>
          <a:ext cx="676275" cy="295275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ย้อนกลับ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1457325</xdr:colOff>
      <xdr:row>8</xdr:row>
      <xdr:rowOff>28575</xdr:rowOff>
    </xdr:from>
    <xdr:to>
      <xdr:col>7</xdr:col>
      <xdr:colOff>19050</xdr:colOff>
      <xdr:row>9</xdr:row>
      <xdr:rowOff>133350</xdr:rowOff>
    </xdr:to>
    <xdr:sp>
      <xdr:nvSpPr>
        <xdr:cNvPr id="1" name="Rounded Rectangle 3">
          <a:hlinkClick r:id="rId1"/>
        </xdr:cNvPr>
        <xdr:cNvSpPr>
          <a:spLocks/>
        </xdr:cNvSpPr>
      </xdr:nvSpPr>
      <xdr:spPr>
        <a:xfrm>
          <a:off x="5467350" y="2438400"/>
          <a:ext cx="1095375" cy="295275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ถัดไป</a:t>
          </a:r>
        </a:p>
      </xdr:txBody>
    </xdr:sp>
    <xdr:clientData/>
  </xdr:twoCellAnchor>
  <xdr:twoCellAnchor>
    <xdr:from>
      <xdr:col>5</xdr:col>
      <xdr:colOff>571500</xdr:colOff>
      <xdr:row>8</xdr:row>
      <xdr:rowOff>19050</xdr:rowOff>
    </xdr:from>
    <xdr:to>
      <xdr:col>5</xdr:col>
      <xdr:colOff>1323975</xdr:colOff>
      <xdr:row>9</xdr:row>
      <xdr:rowOff>123825</xdr:rowOff>
    </xdr:to>
    <xdr:sp>
      <xdr:nvSpPr>
        <xdr:cNvPr id="2" name="Rounded Rectangle 4">
          <a:hlinkClick r:id="rId2"/>
        </xdr:cNvPr>
        <xdr:cNvSpPr>
          <a:spLocks/>
        </xdr:cNvSpPr>
      </xdr:nvSpPr>
      <xdr:spPr>
        <a:xfrm>
          <a:off x="4581525" y="2428875"/>
          <a:ext cx="752475" cy="295275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ย้อนกลับ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1285875</xdr:colOff>
      <xdr:row>12</xdr:row>
      <xdr:rowOff>0</xdr:rowOff>
    </xdr:from>
    <xdr:to>
      <xdr:col>7</xdr:col>
      <xdr:colOff>9525</xdr:colOff>
      <xdr:row>13</xdr:row>
      <xdr:rowOff>104775</xdr:rowOff>
    </xdr:to>
    <xdr:sp>
      <xdr:nvSpPr>
        <xdr:cNvPr id="1" name="Rounded Rectangle 3">
          <a:hlinkClick r:id="rId1"/>
        </xdr:cNvPr>
        <xdr:cNvSpPr>
          <a:spLocks/>
        </xdr:cNvSpPr>
      </xdr:nvSpPr>
      <xdr:spPr>
        <a:xfrm>
          <a:off x="5543550" y="4095750"/>
          <a:ext cx="1590675" cy="295275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ถัดไป</a:t>
          </a:r>
        </a:p>
      </xdr:txBody>
    </xdr:sp>
    <xdr:clientData/>
  </xdr:twoCellAnchor>
  <xdr:twoCellAnchor>
    <xdr:from>
      <xdr:col>5</xdr:col>
      <xdr:colOff>400050</xdr:colOff>
      <xdr:row>12</xdr:row>
      <xdr:rowOff>0</xdr:rowOff>
    </xdr:from>
    <xdr:to>
      <xdr:col>5</xdr:col>
      <xdr:colOff>1095375</xdr:colOff>
      <xdr:row>13</xdr:row>
      <xdr:rowOff>104775</xdr:rowOff>
    </xdr:to>
    <xdr:sp>
      <xdr:nvSpPr>
        <xdr:cNvPr id="2" name="Rounded Rectangle 4">
          <a:hlinkClick r:id="rId2"/>
        </xdr:cNvPr>
        <xdr:cNvSpPr>
          <a:spLocks/>
        </xdr:cNvSpPr>
      </xdr:nvSpPr>
      <xdr:spPr>
        <a:xfrm>
          <a:off x="4657725" y="4095750"/>
          <a:ext cx="695325" cy="295275"/>
        </a:xfrm>
        <a:prstGeom prst="round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ย้อนกลับ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3"/>
  <sheetViews>
    <sheetView showGridLines="0" zoomScalePageLayoutView="0" workbookViewId="0" topLeftCell="A1">
      <selection activeCell="C5" sqref="C5"/>
    </sheetView>
  </sheetViews>
  <sheetFormatPr defaultColWidth="9.140625" defaultRowHeight="15"/>
  <cols>
    <col min="1" max="1" width="2.421875" style="1" customWidth="1"/>
    <col min="2" max="2" width="29.00390625" style="1" customWidth="1"/>
    <col min="3" max="3" width="9.421875" style="1" bestFit="1" customWidth="1"/>
    <col min="4" max="4" width="9.140625" style="1" customWidth="1"/>
    <col min="5" max="5" width="16.28125" style="1" customWidth="1"/>
    <col min="6" max="6" width="23.00390625" style="1" customWidth="1"/>
    <col min="7" max="7" width="12.421875" style="1" customWidth="1"/>
    <col min="8" max="16384" width="9.140625" style="1" customWidth="1"/>
  </cols>
  <sheetData>
    <row r="2" spans="2:9" ht="30.75" customHeight="1">
      <c r="B2" s="74" t="s">
        <v>0</v>
      </c>
      <c r="C2" s="75"/>
      <c r="D2" s="75"/>
      <c r="E2" s="75"/>
      <c r="F2" s="3"/>
      <c r="G2" s="3"/>
      <c r="H2" s="3"/>
      <c r="I2" s="4"/>
    </row>
    <row r="3" spans="2:9" ht="29.25" customHeight="1">
      <c r="B3" s="68" t="s">
        <v>1</v>
      </c>
      <c r="C3" s="71">
        <v>400</v>
      </c>
      <c r="D3" s="5" t="s">
        <v>3</v>
      </c>
      <c r="E3" s="6"/>
      <c r="F3" s="7"/>
      <c r="G3" s="8"/>
      <c r="H3" s="6"/>
      <c r="I3" s="9"/>
    </row>
    <row r="4" spans="2:9" ht="26.25" customHeight="1">
      <c r="B4" s="73" t="s">
        <v>2</v>
      </c>
      <c r="C4" s="72">
        <v>80</v>
      </c>
      <c r="D4" s="5" t="s">
        <v>3</v>
      </c>
      <c r="E4" s="6"/>
      <c r="F4" s="70" t="s">
        <v>73</v>
      </c>
      <c r="G4" s="8"/>
      <c r="H4" s="6"/>
      <c r="I4" s="9"/>
    </row>
    <row r="5" spans="2:9" ht="28.5" customHeight="1">
      <c r="B5" s="69" t="s">
        <v>4</v>
      </c>
      <c r="C5" s="72">
        <v>150</v>
      </c>
      <c r="D5" s="5" t="s">
        <v>3</v>
      </c>
      <c r="E5" s="6"/>
      <c r="F5" s="2" t="s">
        <v>7</v>
      </c>
      <c r="G5" s="65">
        <f>SUM((C3+C4)-C5)</f>
        <v>330</v>
      </c>
      <c r="H5" s="5" t="s">
        <v>3</v>
      </c>
      <c r="I5" s="9"/>
    </row>
    <row r="6" spans="2:9" ht="29.25" customHeight="1">
      <c r="B6" s="73" t="s">
        <v>5</v>
      </c>
      <c r="C6" s="86">
        <v>92</v>
      </c>
      <c r="D6" s="5" t="s">
        <v>86</v>
      </c>
      <c r="E6" s="6"/>
      <c r="F6" s="2" t="s">
        <v>6</v>
      </c>
      <c r="G6" s="66">
        <f>SUM(G5*C6)</f>
        <v>30360</v>
      </c>
      <c r="H6" s="5" t="s">
        <v>3</v>
      </c>
      <c r="I6" s="9"/>
    </row>
    <row r="7" spans="2:9" ht="19.5" customHeight="1">
      <c r="B7" s="10"/>
      <c r="C7" s="6"/>
      <c r="D7" s="6"/>
      <c r="E7" s="6"/>
      <c r="F7" s="6"/>
      <c r="G7" s="67">
        <f>SUM(G6/1000)</f>
        <v>30.36</v>
      </c>
      <c r="H7" s="11" t="s">
        <v>23</v>
      </c>
      <c r="I7" s="9"/>
    </row>
    <row r="8" spans="2:9" ht="15">
      <c r="B8" s="82"/>
      <c r="C8" s="84"/>
      <c r="D8" s="6"/>
      <c r="E8" s="6"/>
      <c r="F8" s="6"/>
      <c r="G8" s="6"/>
      <c r="H8" s="6"/>
      <c r="I8" s="9"/>
    </row>
    <row r="9" spans="2:9" ht="15">
      <c r="B9" s="82" t="s">
        <v>84</v>
      </c>
      <c r="C9" s="84"/>
      <c r="D9" s="6"/>
      <c r="E9" s="6"/>
      <c r="F9" s="6"/>
      <c r="G9" s="6"/>
      <c r="H9" s="6"/>
      <c r="I9" s="9"/>
    </row>
    <row r="10" spans="2:9" ht="15">
      <c r="B10" s="82" t="s">
        <v>85</v>
      </c>
      <c r="C10" s="84"/>
      <c r="D10" s="6"/>
      <c r="E10" s="6"/>
      <c r="F10" s="6"/>
      <c r="G10" s="6"/>
      <c r="H10" s="6"/>
      <c r="I10" s="9"/>
    </row>
    <row r="11" spans="2:9" ht="15">
      <c r="B11" s="10"/>
      <c r="C11" s="6"/>
      <c r="D11" s="6"/>
      <c r="E11" s="6"/>
      <c r="F11" s="6"/>
      <c r="G11" s="6"/>
      <c r="H11" s="6"/>
      <c r="I11" s="9"/>
    </row>
    <row r="12" spans="2:9" ht="15">
      <c r="B12" s="12"/>
      <c r="C12" s="13"/>
      <c r="D12" s="13"/>
      <c r="E12" s="13"/>
      <c r="F12" s="13"/>
      <c r="G12" s="13"/>
      <c r="H12" s="13"/>
      <c r="I12" s="14"/>
    </row>
    <row r="13" spans="2:9" ht="21">
      <c r="B13" s="93" t="s">
        <v>25</v>
      </c>
      <c r="C13" s="94"/>
      <c r="D13" s="94"/>
      <c r="E13" s="94"/>
      <c r="F13" s="94"/>
      <c r="G13" s="94"/>
      <c r="H13" s="94"/>
      <c r="I13" s="95"/>
    </row>
    <row r="14" spans="2:9" ht="15">
      <c r="B14" s="98" t="s">
        <v>74</v>
      </c>
      <c r="C14" s="99"/>
      <c r="D14" s="77" t="s">
        <v>26</v>
      </c>
      <c r="E14" s="76" t="s">
        <v>27</v>
      </c>
      <c r="F14" s="79" t="s">
        <v>28</v>
      </c>
      <c r="G14" s="96" t="s">
        <v>29</v>
      </c>
      <c r="H14" s="97"/>
      <c r="I14" s="78" t="s">
        <v>30</v>
      </c>
    </row>
    <row r="15" spans="2:9" ht="15">
      <c r="B15" s="98" t="s">
        <v>75</v>
      </c>
      <c r="C15" s="99"/>
      <c r="D15" s="77" t="s">
        <v>31</v>
      </c>
      <c r="E15" s="76" t="s">
        <v>27</v>
      </c>
      <c r="F15" s="79" t="s">
        <v>32</v>
      </c>
      <c r="G15" s="96" t="s">
        <v>33</v>
      </c>
      <c r="H15" s="97"/>
      <c r="I15" s="78" t="s">
        <v>32</v>
      </c>
    </row>
    <row r="16" spans="2:9" ht="15">
      <c r="B16" s="98" t="s">
        <v>76</v>
      </c>
      <c r="C16" s="99"/>
      <c r="D16" s="77" t="s">
        <v>34</v>
      </c>
      <c r="E16" s="76" t="s">
        <v>27</v>
      </c>
      <c r="F16" s="79" t="s">
        <v>35</v>
      </c>
      <c r="G16" s="96" t="s">
        <v>36</v>
      </c>
      <c r="H16" s="97"/>
      <c r="I16" s="78" t="s">
        <v>30</v>
      </c>
    </row>
    <row r="17" spans="2:9" ht="15">
      <c r="B17" s="98" t="s">
        <v>77</v>
      </c>
      <c r="C17" s="99"/>
      <c r="D17" s="77" t="s">
        <v>37</v>
      </c>
      <c r="E17" s="76" t="s">
        <v>27</v>
      </c>
      <c r="F17" s="79" t="s">
        <v>38</v>
      </c>
      <c r="G17" s="96" t="s">
        <v>39</v>
      </c>
      <c r="H17" s="97"/>
      <c r="I17" s="78" t="s">
        <v>40</v>
      </c>
    </row>
    <row r="18" spans="2:9" ht="15">
      <c r="B18" s="98" t="s">
        <v>78</v>
      </c>
      <c r="C18" s="99"/>
      <c r="D18" s="77" t="s">
        <v>41</v>
      </c>
      <c r="E18" s="76" t="s">
        <v>27</v>
      </c>
      <c r="F18" s="79" t="s">
        <v>42</v>
      </c>
      <c r="G18" s="96" t="s">
        <v>43</v>
      </c>
      <c r="H18" s="97"/>
      <c r="I18" s="78" t="s">
        <v>42</v>
      </c>
    </row>
    <row r="19" spans="2:9" ht="15">
      <c r="B19" s="98" t="s">
        <v>79</v>
      </c>
      <c r="C19" s="99"/>
      <c r="D19" s="77" t="s">
        <v>37</v>
      </c>
      <c r="E19" s="76" t="s">
        <v>27</v>
      </c>
      <c r="F19" s="79" t="s">
        <v>38</v>
      </c>
      <c r="G19" s="96" t="s">
        <v>44</v>
      </c>
      <c r="H19" s="97"/>
      <c r="I19" s="78" t="s">
        <v>45</v>
      </c>
    </row>
    <row r="20" spans="2:9" ht="15">
      <c r="B20" s="98" t="s">
        <v>80</v>
      </c>
      <c r="C20" s="99"/>
      <c r="D20" s="77" t="s">
        <v>41</v>
      </c>
      <c r="E20" s="76" t="s">
        <v>27</v>
      </c>
      <c r="F20" s="79" t="s">
        <v>42</v>
      </c>
      <c r="G20" s="96" t="s">
        <v>46</v>
      </c>
      <c r="H20" s="97"/>
      <c r="I20" s="78" t="s">
        <v>42</v>
      </c>
    </row>
    <row r="21" spans="2:9" ht="15">
      <c r="B21" s="98" t="s">
        <v>81</v>
      </c>
      <c r="C21" s="99"/>
      <c r="D21" s="77" t="s">
        <v>37</v>
      </c>
      <c r="E21" s="76" t="s">
        <v>27</v>
      </c>
      <c r="F21" s="79" t="s">
        <v>38</v>
      </c>
      <c r="G21" s="96" t="s">
        <v>47</v>
      </c>
      <c r="H21" s="97"/>
      <c r="I21" s="78" t="s">
        <v>40</v>
      </c>
    </row>
    <row r="22" spans="2:9" ht="15">
      <c r="B22" s="98" t="s">
        <v>82</v>
      </c>
      <c r="C22" s="99"/>
      <c r="D22" s="77" t="s">
        <v>48</v>
      </c>
      <c r="E22" s="76" t="s">
        <v>27</v>
      </c>
      <c r="F22" s="79" t="s">
        <v>42</v>
      </c>
      <c r="G22" s="96" t="s">
        <v>49</v>
      </c>
      <c r="H22" s="97"/>
      <c r="I22" s="78" t="s">
        <v>50</v>
      </c>
    </row>
    <row r="23" spans="2:9" ht="15">
      <c r="B23" s="98" t="s">
        <v>83</v>
      </c>
      <c r="C23" s="99"/>
      <c r="D23" s="77" t="s">
        <v>51</v>
      </c>
      <c r="E23" s="76" t="s">
        <v>27</v>
      </c>
      <c r="F23" s="79" t="s">
        <v>52</v>
      </c>
      <c r="G23" s="96" t="s">
        <v>53</v>
      </c>
      <c r="H23" s="97"/>
      <c r="I23" s="78" t="s">
        <v>54</v>
      </c>
    </row>
  </sheetData>
  <sheetProtection/>
  <mergeCells count="21">
    <mergeCell ref="G19:H19"/>
    <mergeCell ref="G20:H20"/>
    <mergeCell ref="G21:H21"/>
    <mergeCell ref="G22:H22"/>
    <mergeCell ref="G23:H23"/>
    <mergeCell ref="B19:C19"/>
    <mergeCell ref="B20:C20"/>
    <mergeCell ref="B17:C17"/>
    <mergeCell ref="B18:C18"/>
    <mergeCell ref="B21:C21"/>
    <mergeCell ref="B22:C22"/>
    <mergeCell ref="B23:C23"/>
    <mergeCell ref="B13:I13"/>
    <mergeCell ref="G14:H14"/>
    <mergeCell ref="G15:H15"/>
    <mergeCell ref="G16:H16"/>
    <mergeCell ref="G17:H17"/>
    <mergeCell ref="G18:H18"/>
    <mergeCell ref="B14:C14"/>
    <mergeCell ref="B15:C15"/>
    <mergeCell ref="B16:C16"/>
  </mergeCells>
  <printOptions/>
  <pageMargins left="0.25" right="0.25" top="0.75" bottom="0.75" header="0.3" footer="0.3"/>
  <pageSetup horizontalDpi="1200" verticalDpi="12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1"/>
  <sheetViews>
    <sheetView showGridLines="0" zoomScalePageLayoutView="0" workbookViewId="0" topLeftCell="A1">
      <selection activeCell="C5" sqref="C5"/>
    </sheetView>
  </sheetViews>
  <sheetFormatPr defaultColWidth="9.140625" defaultRowHeight="15"/>
  <cols>
    <col min="1" max="1" width="3.28125" style="0" customWidth="1"/>
    <col min="2" max="2" width="29.421875" style="0" customWidth="1"/>
    <col min="6" max="6" width="22.8515625" style="0" customWidth="1"/>
    <col min="7" max="7" width="15.140625" style="0" customWidth="1"/>
    <col min="9" max="9" width="4.421875" style="0" customWidth="1"/>
    <col min="10" max="10" width="1.8515625" style="0" customWidth="1"/>
  </cols>
  <sheetData>
    <row r="1" spans="2:10" ht="15">
      <c r="B1" s="26"/>
      <c r="C1" s="27"/>
      <c r="D1" s="27"/>
      <c r="E1" s="27"/>
      <c r="F1" s="27"/>
      <c r="G1" s="27"/>
      <c r="H1" s="27"/>
      <c r="I1" s="27"/>
      <c r="J1" s="28"/>
    </row>
    <row r="2" spans="2:10" ht="29.25" customHeight="1">
      <c r="B2" s="60" t="s">
        <v>8</v>
      </c>
      <c r="C2" s="61"/>
      <c r="D2" s="45"/>
      <c r="E2" s="27"/>
      <c r="F2" s="27"/>
      <c r="G2" s="27"/>
      <c r="H2" s="27"/>
      <c r="I2" s="27"/>
      <c r="J2" s="28"/>
    </row>
    <row r="3" spans="2:10" ht="28.5" customHeight="1">
      <c r="B3" s="64" t="s">
        <v>6</v>
      </c>
      <c r="C3" s="62">
        <f>SUM(พลังงานที่ประหยัดได้!G7)</f>
        <v>30.36</v>
      </c>
      <c r="D3" s="31" t="s">
        <v>23</v>
      </c>
      <c r="E3" s="29"/>
      <c r="F3" s="29"/>
      <c r="G3" s="29"/>
      <c r="H3" s="29"/>
      <c r="I3" s="29"/>
      <c r="J3" s="30"/>
    </row>
    <row r="4" spans="2:10" ht="28.5" customHeight="1">
      <c r="B4" s="58" t="s">
        <v>9</v>
      </c>
      <c r="C4" s="63">
        <v>24</v>
      </c>
      <c r="D4" s="31" t="s">
        <v>13</v>
      </c>
      <c r="E4" s="29"/>
      <c r="F4" s="29"/>
      <c r="G4" s="29"/>
      <c r="H4" s="29"/>
      <c r="I4" s="29"/>
      <c r="J4" s="30"/>
    </row>
    <row r="5" spans="2:10" ht="29.25" customHeight="1">
      <c r="B5" s="57" t="s">
        <v>10</v>
      </c>
      <c r="C5" s="63">
        <v>7</v>
      </c>
      <c r="D5" s="31" t="s">
        <v>15</v>
      </c>
      <c r="E5" s="29"/>
      <c r="F5" s="57" t="s">
        <v>73</v>
      </c>
      <c r="G5" s="31"/>
      <c r="H5" s="31"/>
      <c r="I5" s="29"/>
      <c r="J5" s="30"/>
    </row>
    <row r="6" spans="2:10" ht="29.25" customHeight="1">
      <c r="B6" s="58" t="s">
        <v>11</v>
      </c>
      <c r="C6" s="63">
        <v>52</v>
      </c>
      <c r="D6" s="31" t="s">
        <v>14</v>
      </c>
      <c r="E6" s="29"/>
      <c r="F6" s="58" t="s">
        <v>12</v>
      </c>
      <c r="G6" s="59">
        <f>SUM(C3*C4*C5*C6)</f>
        <v>265224.95999999996</v>
      </c>
      <c r="H6" s="31" t="s">
        <v>24</v>
      </c>
      <c r="I6" s="29"/>
      <c r="J6" s="30"/>
    </row>
    <row r="7" spans="2:10" ht="15">
      <c r="B7" s="32"/>
      <c r="C7" s="29"/>
      <c r="D7" s="29"/>
      <c r="E7" s="29"/>
      <c r="F7" s="29"/>
      <c r="G7" s="29"/>
      <c r="H7" s="29"/>
      <c r="I7" s="29"/>
      <c r="J7" s="30"/>
    </row>
    <row r="8" spans="2:10" ht="15">
      <c r="B8" s="32"/>
      <c r="C8" s="29"/>
      <c r="D8" s="29"/>
      <c r="E8" s="29"/>
      <c r="F8" s="29"/>
      <c r="G8" s="29"/>
      <c r="H8" s="29"/>
      <c r="I8" s="29"/>
      <c r="J8" s="30"/>
    </row>
    <row r="9" spans="2:10" ht="15">
      <c r="B9" s="83" t="s">
        <v>84</v>
      </c>
      <c r="C9" s="29"/>
      <c r="D9" s="29"/>
      <c r="E9" s="29"/>
      <c r="F9" s="29"/>
      <c r="G9" s="29"/>
      <c r="H9" s="29"/>
      <c r="I9" s="29"/>
      <c r="J9" s="30"/>
    </row>
    <row r="10" spans="2:10" ht="15">
      <c r="B10" s="82" t="s">
        <v>85</v>
      </c>
      <c r="C10" s="85"/>
      <c r="D10" s="29"/>
      <c r="E10" s="29"/>
      <c r="F10" s="29"/>
      <c r="G10" s="29"/>
      <c r="H10" s="29"/>
      <c r="I10" s="29"/>
      <c r="J10" s="30"/>
    </row>
    <row r="11" spans="2:10" ht="15">
      <c r="B11" s="32"/>
      <c r="C11" s="29"/>
      <c r="D11" s="29"/>
      <c r="E11" s="29"/>
      <c r="F11" s="29"/>
      <c r="G11" s="29"/>
      <c r="H11" s="29"/>
      <c r="I11" s="29"/>
      <c r="J11" s="30"/>
    </row>
    <row r="12" spans="2:10" ht="15">
      <c r="B12" s="32"/>
      <c r="C12" s="29"/>
      <c r="D12" s="29"/>
      <c r="E12" s="29"/>
      <c r="F12" s="29"/>
      <c r="G12" s="29"/>
      <c r="H12" s="29"/>
      <c r="I12" s="29"/>
      <c r="J12" s="30"/>
    </row>
    <row r="13" spans="2:10" ht="15">
      <c r="B13" s="33"/>
      <c r="C13" s="34"/>
      <c r="D13" s="34"/>
      <c r="E13" s="34"/>
      <c r="F13" s="34"/>
      <c r="G13" s="34"/>
      <c r="H13" s="34"/>
      <c r="I13" s="34"/>
      <c r="J13" s="35"/>
    </row>
    <row r="14" spans="2:10" ht="18.75">
      <c r="B14" s="100" t="s">
        <v>55</v>
      </c>
      <c r="C14" s="101"/>
      <c r="D14" s="101"/>
      <c r="E14" s="101"/>
      <c r="F14" s="101"/>
      <c r="G14" s="101"/>
      <c r="H14" s="101"/>
      <c r="I14" s="101"/>
      <c r="J14" s="102"/>
    </row>
    <row r="15" spans="2:10" ht="15">
      <c r="B15" s="26"/>
      <c r="C15" s="27"/>
      <c r="D15" s="27"/>
      <c r="E15" s="15"/>
      <c r="F15" s="15"/>
      <c r="G15" s="15"/>
      <c r="H15" s="15"/>
      <c r="I15" s="15"/>
      <c r="J15" s="16"/>
    </row>
    <row r="16" spans="2:10" ht="15">
      <c r="B16" s="103" t="s">
        <v>68</v>
      </c>
      <c r="C16" s="104"/>
      <c r="D16" s="105"/>
      <c r="E16" s="24" t="s">
        <v>56</v>
      </c>
      <c r="F16" s="18"/>
      <c r="G16" s="19" t="s">
        <v>57</v>
      </c>
      <c r="H16" s="17"/>
      <c r="I16" s="17"/>
      <c r="J16" s="20"/>
    </row>
    <row r="17" spans="2:10" ht="6" customHeight="1">
      <c r="B17" s="50"/>
      <c r="C17" s="21" t="s">
        <v>58</v>
      </c>
      <c r="D17" s="22"/>
      <c r="E17" s="21"/>
      <c r="F17" s="22"/>
      <c r="G17" s="23"/>
      <c r="H17" s="21"/>
      <c r="I17" s="21"/>
      <c r="J17" s="22"/>
    </row>
    <row r="18" spans="2:10" ht="15">
      <c r="B18" s="103" t="s">
        <v>69</v>
      </c>
      <c r="C18" s="104"/>
      <c r="D18" s="105"/>
      <c r="E18" s="24" t="s">
        <v>56</v>
      </c>
      <c r="F18" s="18"/>
      <c r="G18" s="19" t="s">
        <v>59</v>
      </c>
      <c r="H18" s="24"/>
      <c r="I18" s="24"/>
      <c r="J18" s="18"/>
    </row>
    <row r="19" spans="2:10" ht="6.75" customHeight="1">
      <c r="B19" s="50"/>
      <c r="C19" s="21"/>
      <c r="D19" s="22"/>
      <c r="E19" s="17"/>
      <c r="F19" s="20"/>
      <c r="G19" s="25"/>
      <c r="H19" s="17"/>
      <c r="I19" s="17"/>
      <c r="J19" s="20"/>
    </row>
    <row r="20" spans="2:10" ht="15">
      <c r="B20" s="106" t="s">
        <v>70</v>
      </c>
      <c r="C20" s="107"/>
      <c r="D20" s="108"/>
      <c r="E20" s="24" t="s">
        <v>56</v>
      </c>
      <c r="F20" s="18"/>
      <c r="G20" s="19" t="s">
        <v>60</v>
      </c>
      <c r="H20" s="24"/>
      <c r="I20" s="24"/>
      <c r="J20" s="18"/>
    </row>
    <row r="21" spans="2:10" ht="6.75" customHeight="1">
      <c r="B21" s="50"/>
      <c r="C21" s="21"/>
      <c r="D21" s="22"/>
      <c r="E21" s="21"/>
      <c r="F21" s="22"/>
      <c r="G21" s="23"/>
      <c r="H21" s="21"/>
      <c r="I21" s="21"/>
      <c r="J21" s="22"/>
    </row>
  </sheetData>
  <sheetProtection/>
  <mergeCells count="4">
    <mergeCell ref="B14:J14"/>
    <mergeCell ref="B16:D16"/>
    <mergeCell ref="B18:D18"/>
    <mergeCell ref="B20:D20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20"/>
  <sheetViews>
    <sheetView showGridLines="0" tabSelected="1" zoomScalePageLayoutView="0" workbookViewId="0" topLeftCell="A1">
      <selection activeCell="D9" sqref="D9"/>
    </sheetView>
  </sheetViews>
  <sheetFormatPr defaultColWidth="9.140625" defaultRowHeight="15"/>
  <cols>
    <col min="1" max="1" width="3.28125" style="0" customWidth="1"/>
    <col min="2" max="2" width="28.00390625" style="0" customWidth="1"/>
    <col min="3" max="3" width="14.28125" style="0" customWidth="1"/>
    <col min="6" max="6" width="25.57421875" style="0" customWidth="1"/>
    <col min="7" max="7" width="17.421875" style="0" customWidth="1"/>
  </cols>
  <sheetData>
    <row r="2" spans="2:10" ht="22.5" customHeight="1">
      <c r="B2" s="56" t="s">
        <v>16</v>
      </c>
      <c r="C2" s="45"/>
      <c r="D2" s="45"/>
      <c r="E2" s="27"/>
      <c r="F2" s="27"/>
      <c r="G2" s="27"/>
      <c r="H2" s="27"/>
      <c r="I2" s="27"/>
      <c r="J2" s="28"/>
    </row>
    <row r="3" spans="2:10" ht="27.75" customHeight="1">
      <c r="B3" s="57" t="s">
        <v>17</v>
      </c>
      <c r="C3" s="52">
        <f>SUM(พลังงานที่ประหยัดในหนึ่งปี!G6)</f>
        <v>265224.95999999996</v>
      </c>
      <c r="D3" s="29" t="s">
        <v>19</v>
      </c>
      <c r="E3" s="29"/>
      <c r="F3" s="80" t="s">
        <v>72</v>
      </c>
      <c r="G3" s="29"/>
      <c r="H3" s="29"/>
      <c r="I3" s="29"/>
      <c r="J3" s="30"/>
    </row>
    <row r="4" spans="2:10" ht="28.5" customHeight="1">
      <c r="B4" s="54" t="s">
        <v>18</v>
      </c>
      <c r="C4" s="81">
        <f>H20</f>
        <v>5.757549999999999</v>
      </c>
      <c r="D4" s="29" t="s">
        <v>20</v>
      </c>
      <c r="E4" s="29"/>
      <c r="F4" s="53" t="s">
        <v>21</v>
      </c>
      <c r="G4" s="51">
        <f>SUM(C3*C4)</f>
        <v>1527045.9684479996</v>
      </c>
      <c r="H4" s="46" t="s">
        <v>22</v>
      </c>
      <c r="I4" s="46"/>
      <c r="J4" s="30"/>
    </row>
    <row r="5" spans="2:10" ht="28.5" customHeight="1">
      <c r="B5" s="47"/>
      <c r="C5" s="48"/>
      <c r="D5" s="49"/>
      <c r="E5" s="49"/>
      <c r="F5" s="54" t="s">
        <v>71</v>
      </c>
      <c r="G5" s="55">
        <f>+G4*1.07</f>
        <v>1633939.1862393597</v>
      </c>
      <c r="H5" s="46"/>
      <c r="I5" s="46"/>
      <c r="J5" s="30"/>
    </row>
    <row r="6" spans="2:10" ht="28.5" customHeight="1">
      <c r="B6" s="47"/>
      <c r="C6" s="48"/>
      <c r="D6" s="49"/>
      <c r="E6" s="49"/>
      <c r="F6" s="87"/>
      <c r="G6" s="88"/>
      <c r="H6" s="46"/>
      <c r="I6" s="46"/>
      <c r="J6" s="30"/>
    </row>
    <row r="7" spans="2:10" ht="28.5" customHeight="1">
      <c r="B7" s="47"/>
      <c r="C7" s="48"/>
      <c r="D7" s="49"/>
      <c r="E7" s="49"/>
      <c r="F7" s="80" t="s">
        <v>87</v>
      </c>
      <c r="G7" s="88"/>
      <c r="H7" s="46"/>
      <c r="I7" s="46"/>
      <c r="J7" s="30"/>
    </row>
    <row r="8" spans="2:10" ht="28.5" customHeight="1">
      <c r="B8" s="47"/>
      <c r="C8" s="48"/>
      <c r="D8" s="49"/>
      <c r="E8" s="49"/>
      <c r="F8" s="53" t="s">
        <v>88</v>
      </c>
      <c r="G8" s="92">
        <v>281050</v>
      </c>
      <c r="H8" s="46" t="s">
        <v>22</v>
      </c>
      <c r="I8" s="46"/>
      <c r="J8" s="30"/>
    </row>
    <row r="9" spans="2:10" ht="28.5" customHeight="1">
      <c r="B9" s="47"/>
      <c r="C9" s="48"/>
      <c r="D9" s="49"/>
      <c r="E9" s="49"/>
      <c r="F9" s="53" t="s">
        <v>90</v>
      </c>
      <c r="G9" s="92">
        <v>3</v>
      </c>
      <c r="H9" s="46" t="s">
        <v>89</v>
      </c>
      <c r="I9" s="46"/>
      <c r="J9" s="30"/>
    </row>
    <row r="10" spans="2:10" ht="28.5" customHeight="1">
      <c r="B10" s="47"/>
      <c r="C10" s="48"/>
      <c r="D10" s="49"/>
      <c r="E10" s="49"/>
      <c r="F10" s="53" t="s">
        <v>91</v>
      </c>
      <c r="G10" s="55">
        <f>G5*G9</f>
        <v>4901817.558718079</v>
      </c>
      <c r="H10" s="46" t="s">
        <v>22</v>
      </c>
      <c r="I10" s="46"/>
      <c r="J10" s="30"/>
    </row>
    <row r="11" spans="2:10" ht="28.5" customHeight="1">
      <c r="B11" s="47"/>
      <c r="C11" s="48"/>
      <c r="D11" s="49"/>
      <c r="E11" s="49"/>
      <c r="F11" s="91" t="s">
        <v>92</v>
      </c>
      <c r="G11" s="89">
        <f>(G10*100)/G8</f>
        <v>1744.1087204120543</v>
      </c>
      <c r="H11" s="90" t="s">
        <v>93</v>
      </c>
      <c r="I11" s="46"/>
      <c r="J11" s="30"/>
    </row>
    <row r="12" spans="2:10" ht="29.25" customHeight="1">
      <c r="B12" s="83" t="s">
        <v>84</v>
      </c>
      <c r="C12" s="29"/>
      <c r="D12" s="29"/>
      <c r="E12" s="29"/>
      <c r="F12" s="46"/>
      <c r="G12" s="29"/>
      <c r="H12" s="29"/>
      <c r="I12" s="29"/>
      <c r="J12" s="30"/>
    </row>
    <row r="13" spans="2:10" ht="15">
      <c r="B13" s="82" t="s">
        <v>85</v>
      </c>
      <c r="C13" s="85"/>
      <c r="D13" s="29"/>
      <c r="E13" s="29"/>
      <c r="F13" s="29"/>
      <c r="G13" s="29"/>
      <c r="H13" s="29"/>
      <c r="I13" s="29"/>
      <c r="J13" s="30"/>
    </row>
    <row r="14" spans="2:10" ht="15">
      <c r="B14" s="32"/>
      <c r="C14" s="29"/>
      <c r="D14" s="29"/>
      <c r="E14" s="29"/>
      <c r="F14" s="29"/>
      <c r="G14" s="29"/>
      <c r="H14" s="29"/>
      <c r="I14" s="29"/>
      <c r="J14" s="30"/>
    </row>
    <row r="15" spans="2:10" ht="15">
      <c r="B15" s="32"/>
      <c r="C15" s="29"/>
      <c r="D15" s="29"/>
      <c r="E15" s="29"/>
      <c r="F15" s="29"/>
      <c r="G15" s="29"/>
      <c r="H15" s="29"/>
      <c r="I15" s="29"/>
      <c r="J15" s="30"/>
    </row>
    <row r="16" spans="2:10" ht="15">
      <c r="B16" s="33"/>
      <c r="C16" s="34"/>
      <c r="D16" s="34"/>
      <c r="E16" s="34"/>
      <c r="F16" s="34"/>
      <c r="G16" s="34"/>
      <c r="H16" s="34"/>
      <c r="I16" s="34"/>
      <c r="J16" s="35"/>
    </row>
    <row r="17" spans="2:10" ht="18.75">
      <c r="B17" s="109" t="s">
        <v>61</v>
      </c>
      <c r="C17" s="110"/>
      <c r="D17" s="110"/>
      <c r="E17" s="110"/>
      <c r="F17" s="110"/>
      <c r="G17" s="110"/>
      <c r="H17" s="110"/>
      <c r="I17" s="110"/>
      <c r="J17" s="111"/>
    </row>
    <row r="18" spans="2:10" ht="15">
      <c r="B18" s="36" t="s">
        <v>62</v>
      </c>
      <c r="C18" s="36"/>
      <c r="D18" s="37" t="s">
        <v>63</v>
      </c>
      <c r="E18" s="38">
        <v>5.7982</v>
      </c>
      <c r="F18" s="39" t="s">
        <v>94</v>
      </c>
      <c r="G18" s="36" t="s">
        <v>64</v>
      </c>
      <c r="H18" s="40">
        <f>+E18+1.54</f>
        <v>7.3382</v>
      </c>
      <c r="I18" s="40"/>
      <c r="J18" s="36" t="s">
        <v>67</v>
      </c>
    </row>
    <row r="19" spans="2:10" ht="15">
      <c r="B19" s="36" t="s">
        <v>65</v>
      </c>
      <c r="C19" s="36"/>
      <c r="D19" s="37" t="s">
        <v>63</v>
      </c>
      <c r="E19" s="41">
        <v>2.6369</v>
      </c>
      <c r="F19" s="39" t="s">
        <v>94</v>
      </c>
      <c r="G19" s="36" t="s">
        <v>64</v>
      </c>
      <c r="H19" s="42">
        <f>+E19+1.54</f>
        <v>4.1769</v>
      </c>
      <c r="I19" s="42"/>
      <c r="J19" s="36" t="s">
        <v>67</v>
      </c>
    </row>
    <row r="20" spans="2:10" ht="15">
      <c r="B20" s="43" t="s">
        <v>66</v>
      </c>
      <c r="C20" s="44"/>
      <c r="D20" s="37" t="s">
        <v>63</v>
      </c>
      <c r="E20" s="38">
        <f>+E18/2+E19/2</f>
        <v>4.217549999999999</v>
      </c>
      <c r="F20" s="39" t="s">
        <v>94</v>
      </c>
      <c r="G20" s="36" t="s">
        <v>64</v>
      </c>
      <c r="H20" s="40">
        <f>+E20+1.54</f>
        <v>5.757549999999999</v>
      </c>
      <c r="I20" s="40"/>
      <c r="J20" s="36" t="s">
        <v>67</v>
      </c>
    </row>
  </sheetData>
  <sheetProtection/>
  <mergeCells count="1">
    <mergeCell ref="B17:J17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cp:lastPrinted>2013-10-10T16:43:17Z</cp:lastPrinted>
  <dcterms:created xsi:type="dcterms:W3CDTF">2013-04-29T14:58:33Z</dcterms:created>
  <dcterms:modified xsi:type="dcterms:W3CDTF">2023-05-23T22:45:25Z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